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4/Admissions/"/>
    </mc:Choice>
  </mc:AlternateContent>
  <xr:revisionPtr revIDLastSave="19" documentId="8_{ED4D94F8-331E-4DE6-874F-75B72E9ABA27}" xr6:coauthVersionLast="47" xr6:coauthVersionMax="47" xr10:uidLastSave="{9A9CF175-FA2F-4CA6-90F0-6B247E88519B}"/>
  <bookViews>
    <workbookView xWindow="-120" yWindow="-120" windowWidth="29040" windowHeight="15840" xr2:uid="{00000000-000D-0000-FFFF-FFFF00000000}"/>
  </bookViews>
  <sheets>
    <sheet name="TABLE 9" sheetId="1" r:id="rId1"/>
  </sheets>
  <definedNames>
    <definedName name="_AY91">#REF!</definedName>
    <definedName name="_xlnm.Print_Area" localSheetId="0">'TABLE 9'!$A$1:$L$52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J37" i="1" s="1"/>
  <c r="D49" i="1"/>
  <c r="E49" i="1"/>
  <c r="F49" i="1"/>
  <c r="G49" i="1"/>
  <c r="H49" i="1"/>
  <c r="I49" i="1"/>
  <c r="J49" i="1"/>
  <c r="J5" i="1"/>
  <c r="H21" i="1"/>
  <c r="I5" i="1"/>
  <c r="I21" i="1"/>
  <c r="F5" i="1"/>
  <c r="I37" i="1" l="1"/>
  <c r="I47" i="1"/>
  <c r="J47" i="1"/>
  <c r="I48" i="1"/>
  <c r="J48" i="1"/>
  <c r="I45" i="1"/>
  <c r="J45" i="1"/>
  <c r="J41" i="1"/>
  <c r="J42" i="1"/>
  <c r="J43" i="1"/>
  <c r="J44" i="1"/>
  <c r="I42" i="1"/>
  <c r="I43" i="1"/>
  <c r="I44" i="1"/>
  <c r="H40" i="1"/>
  <c r="I40" i="1"/>
  <c r="J40" i="1"/>
  <c r="H41" i="1"/>
  <c r="I41" i="1"/>
  <c r="I39" i="1"/>
  <c r="J39" i="1"/>
  <c r="J13" i="1"/>
  <c r="J29" i="1"/>
  <c r="I13" i="1"/>
  <c r="I29" i="1"/>
  <c r="H48" i="1"/>
  <c r="H47" i="1"/>
  <c r="H45" i="1"/>
  <c r="H44" i="1"/>
  <c r="H43" i="1"/>
  <c r="H42" i="1"/>
  <c r="H39" i="1"/>
  <c r="H29" i="1"/>
  <c r="H5" i="1"/>
  <c r="H13" i="1" s="1"/>
  <c r="G40" i="1"/>
  <c r="G41" i="1"/>
  <c r="G42" i="1"/>
  <c r="G43" i="1"/>
  <c r="G44" i="1"/>
  <c r="G45" i="1"/>
  <c r="G47" i="1"/>
  <c r="G48" i="1"/>
  <c r="F39" i="1"/>
  <c r="G39" i="1"/>
  <c r="F40" i="1"/>
  <c r="F41" i="1"/>
  <c r="F42" i="1"/>
  <c r="F43" i="1"/>
  <c r="F44" i="1"/>
  <c r="F45" i="1"/>
  <c r="F47" i="1"/>
  <c r="F48" i="1"/>
  <c r="F21" i="1"/>
  <c r="F37" i="1" s="1"/>
  <c r="G21" i="1"/>
  <c r="G29" i="1"/>
  <c r="G5" i="1"/>
  <c r="G37" i="1" s="1"/>
  <c r="F29" i="1"/>
  <c r="B21" i="1"/>
  <c r="B29" i="1" s="1"/>
  <c r="C21" i="1"/>
  <c r="C29" i="1" s="1"/>
  <c r="D21" i="1"/>
  <c r="E21" i="1"/>
  <c r="E29" i="1" s="1"/>
  <c r="B5" i="1"/>
  <c r="B13" i="1" s="1"/>
  <c r="C5" i="1"/>
  <c r="C37" i="1" s="1"/>
  <c r="D5" i="1"/>
  <c r="E5" i="1"/>
  <c r="E37" i="1" s="1"/>
  <c r="B45" i="1"/>
  <c r="C45" i="1"/>
  <c r="D45" i="1"/>
  <c r="E43" i="1"/>
  <c r="E44" i="1"/>
  <c r="E40" i="1"/>
  <c r="E47" i="1"/>
  <c r="E45" i="1"/>
  <c r="B48" i="1"/>
  <c r="C48" i="1"/>
  <c r="D48" i="1"/>
  <c r="E48" i="1"/>
  <c r="B47" i="1"/>
  <c r="C47" i="1"/>
  <c r="D47" i="1"/>
  <c r="B44" i="1"/>
  <c r="C44" i="1"/>
  <c r="D44" i="1"/>
  <c r="B43" i="1"/>
  <c r="C43" i="1"/>
  <c r="D43" i="1"/>
  <c r="B42" i="1"/>
  <c r="C42" i="1"/>
  <c r="D42" i="1"/>
  <c r="E42" i="1"/>
  <c r="B41" i="1"/>
  <c r="C41" i="1"/>
  <c r="D41" i="1"/>
  <c r="E41" i="1"/>
  <c r="B40" i="1"/>
  <c r="C40" i="1"/>
  <c r="D40" i="1"/>
  <c r="B39" i="1"/>
  <c r="C39" i="1"/>
  <c r="D39" i="1"/>
  <c r="E39" i="1"/>
  <c r="F13" i="1"/>
  <c r="D29" i="1"/>
  <c r="B38" i="1" l="1"/>
  <c r="E13" i="1"/>
  <c r="D37" i="1"/>
  <c r="D46" i="1" s="1"/>
  <c r="D13" i="1"/>
  <c r="E46" i="1"/>
  <c r="C46" i="1"/>
  <c r="C13" i="1"/>
  <c r="B37" i="1"/>
  <c r="B46" i="1" s="1"/>
  <c r="C38" i="1"/>
  <c r="J46" i="1"/>
  <c r="F46" i="1"/>
  <c r="I46" i="1"/>
  <c r="H37" i="1"/>
  <c r="H46" i="1" s="1"/>
  <c r="G13" i="1"/>
  <c r="G46" i="1"/>
</calcChain>
</file>

<file path=xl/sharedStrings.xml><?xml version="1.0" encoding="utf-8"?>
<sst xmlns="http://schemas.openxmlformats.org/spreadsheetml/2006/main" count="47" uniqueCount="20">
  <si>
    <t>FRESHMEN STUDENTS</t>
  </si>
  <si>
    <t>Number of Known Race</t>
  </si>
  <si>
    <t xml:space="preserve">   American Indian or Alaska Native </t>
  </si>
  <si>
    <t xml:space="preserve">   Asian </t>
  </si>
  <si>
    <t xml:space="preserve">   Black or African American</t>
  </si>
  <si>
    <t xml:space="preserve">   Cape Verdean</t>
  </si>
  <si>
    <t xml:space="preserve">   Hispanic of any race</t>
  </si>
  <si>
    <t xml:space="preserve">   Hawaiian Native or Pacific Islander</t>
  </si>
  <si>
    <t xml:space="preserve">   2 or more races</t>
  </si>
  <si>
    <t>% Minority of US Students with Known Race</t>
  </si>
  <si>
    <t xml:space="preserve">White </t>
  </si>
  <si>
    <t>International (Non-Resident Alien)</t>
  </si>
  <si>
    <t>Percent Female</t>
  </si>
  <si>
    <t>Median Age</t>
  </si>
  <si>
    <t>TRANSFER STUDENTS</t>
  </si>
  <si>
    <t>TOTAL NEW UNDERGRADUATE STUDENTS</t>
  </si>
  <si>
    <t>Total Minority Federal Definition</t>
  </si>
  <si>
    <t>White</t>
  </si>
  <si>
    <t>Not Specified</t>
  </si>
  <si>
    <t>New Undergraduate Students by Gender, Race/Ethnicity - Fall 2020 - 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</si>
</sst>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0.0%"/>
    <numFmt numFmtId="165" formatCode="mmmm\ d\,\ yyyy"/>
    <numFmt numFmtId="166" formatCode="#,##0;\-#,##0"/>
  </numFmts>
  <fonts count="11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Tahoma"/>
      <family val="2"/>
    </font>
    <font>
      <sz val="1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5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1" applyNumberFormat="0" applyFill="0" applyAlignment="0" applyProtection="0"/>
  </cellStyleXfs>
  <cellXfs count="37">
    <xf numFmtId="0" fontId="0" fillId="0" borderId="0" xfId="0"/>
    <xf numFmtId="0" fontId="6" fillId="0" borderId="0" xfId="7" applyFont="1"/>
    <xf numFmtId="0" fontId="5" fillId="0" borderId="0" xfId="7" applyFont="1"/>
    <xf numFmtId="49" fontId="7" fillId="0" borderId="0" xfId="9" applyNumberFormat="1" applyFont="1" applyBorder="1"/>
    <xf numFmtId="49" fontId="7" fillId="0" borderId="0" xfId="9" applyNumberFormat="1" applyFont="1"/>
    <xf numFmtId="0" fontId="8" fillId="0" borderId="0" xfId="7" applyFont="1" applyAlignment="1">
      <alignment horizontal="center"/>
    </xf>
    <xf numFmtId="0" fontId="8" fillId="0" borderId="0" xfId="7" applyFont="1"/>
    <xf numFmtId="49" fontId="8" fillId="0" borderId="0" xfId="7" applyNumberFormat="1" applyFont="1"/>
    <xf numFmtId="49" fontId="7" fillId="0" borderId="0" xfId="8" applyNumberFormat="1" applyFont="1"/>
    <xf numFmtId="49" fontId="8" fillId="0" borderId="0" xfId="8" applyNumberFormat="1" applyFont="1"/>
    <xf numFmtId="49" fontId="7" fillId="0" borderId="0" xfId="7" applyNumberFormat="1" applyFont="1"/>
    <xf numFmtId="164" fontId="8" fillId="0" borderId="0" xfId="7" applyNumberFormat="1" applyFont="1" applyAlignment="1">
      <alignment horizontal="center"/>
    </xf>
    <xf numFmtId="164" fontId="7" fillId="0" borderId="0" xfId="7" applyNumberFormat="1" applyFont="1" applyAlignment="1">
      <alignment horizontal="center"/>
    </xf>
    <xf numFmtId="9" fontId="7" fillId="0" borderId="0" xfId="10" applyFont="1" applyAlignment="1">
      <alignment horizontal="center"/>
    </xf>
    <xf numFmtId="49" fontId="8" fillId="0" borderId="2" xfId="7" applyNumberFormat="1" applyFont="1" applyBorder="1"/>
    <xf numFmtId="0" fontId="8" fillId="0" borderId="2" xfId="7" applyFont="1" applyBorder="1" applyAlignment="1">
      <alignment horizontal="center"/>
    </xf>
    <xf numFmtId="1" fontId="8" fillId="0" borderId="2" xfId="7" applyNumberFormat="1" applyFont="1" applyBorder="1" applyAlignment="1">
      <alignment horizontal="center"/>
    </xf>
    <xf numFmtId="0" fontId="5" fillId="0" borderId="0" xfId="9" applyFont="1" applyFill="1"/>
    <xf numFmtId="3" fontId="8" fillId="0" borderId="0" xfId="0" applyNumberFormat="1" applyFont="1" applyAlignment="1">
      <alignment horizontal="center"/>
    </xf>
    <xf numFmtId="0" fontId="7" fillId="0" borderId="0" xfId="7" applyFont="1" applyAlignment="1">
      <alignment horizontal="center"/>
    </xf>
    <xf numFmtId="3" fontId="8" fillId="0" borderId="0" xfId="7" applyNumberFormat="1" applyFont="1" applyAlignment="1">
      <alignment horizontal="center"/>
    </xf>
    <xf numFmtId="49" fontId="7" fillId="0" borderId="2" xfId="9" applyNumberFormat="1" applyFont="1" applyFill="1" applyBorder="1"/>
    <xf numFmtId="0" fontId="7" fillId="0" borderId="2" xfId="9" applyFont="1" applyFill="1" applyBorder="1" applyAlignment="1">
      <alignment horizontal="center"/>
    </xf>
    <xf numFmtId="49" fontId="8" fillId="0" borderId="0" xfId="8" applyNumberFormat="1" applyFont="1" applyAlignment="1">
      <alignment horizontal="left"/>
    </xf>
    <xf numFmtId="0" fontId="9" fillId="0" borderId="0" xfId="7" applyFont="1"/>
    <xf numFmtId="49" fontId="7" fillId="0" borderId="0" xfId="8" applyNumberFormat="1" applyFont="1" applyAlignment="1">
      <alignment horizontal="left"/>
    </xf>
    <xf numFmtId="49" fontId="7" fillId="0" borderId="0" xfId="8" applyNumberFormat="1" applyFont="1" applyAlignment="1">
      <alignment wrapText="1"/>
    </xf>
    <xf numFmtId="3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0" xfId="10" applyNumberFormat="1" applyFont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7" applyFont="1"/>
    <xf numFmtId="0" fontId="8" fillId="0" borderId="0" xfId="0" quotePrefix="1" applyFont="1" applyAlignment="1">
      <alignment horizontal="center"/>
    </xf>
  </cellXfs>
  <cellStyles count="12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dmissions_Table11 2001" xfId="7" xr:uid="{00000000-0005-0000-0000-000007000000}"/>
    <cellStyle name="Normal_Admissions_Table12 2001" xfId="8" xr:uid="{00000000-0005-0000-0000-000008000000}"/>
    <cellStyle name="normal_WEB_Admissions 2000" xfId="9" xr:uid="{00000000-0005-0000-0000-000009000000}"/>
    <cellStyle name="Percent" xfId="10" builtinId="5"/>
    <cellStyle name="Total" xfId="11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K52"/>
  <sheetViews>
    <sheetView tabSelected="1" zoomScale="120" zoomScaleNormal="120" workbookViewId="0">
      <pane xSplit="1" topLeftCell="F1" activePane="topRight" state="frozen"/>
      <selection pane="topRight" activeCell="L8" sqref="L8"/>
    </sheetView>
  </sheetViews>
  <sheetFormatPr defaultColWidth="11.42578125" defaultRowHeight="15" x14ac:dyDescent="0.25"/>
  <cols>
    <col min="1" max="1" width="41.28515625" style="7" customWidth="1"/>
    <col min="2" max="2" width="6.7109375" style="6" hidden="1" customWidth="1"/>
    <col min="3" max="3" width="6.42578125" style="5" hidden="1" customWidth="1"/>
    <col min="4" max="4" width="6.42578125" style="6" hidden="1" customWidth="1"/>
    <col min="5" max="5" width="7.28515625" style="5" hidden="1" customWidth="1"/>
    <col min="6" max="6" width="7.28515625" style="34" customWidth="1"/>
    <col min="7" max="7" width="6.140625" style="5" customWidth="1"/>
    <col min="8" max="8" width="6.85546875" style="6" customWidth="1"/>
    <col min="9" max="9" width="7.28515625" style="5" customWidth="1"/>
    <col min="10" max="10" width="8.5703125" style="6" customWidth="1"/>
    <col min="11" max="16384" width="11.42578125" style="1"/>
  </cols>
  <sheetData>
    <row r="1" spans="1:193" x14ac:dyDescent="0.25">
      <c r="A1" s="10" t="s">
        <v>19</v>
      </c>
    </row>
    <row r="3" spans="1:193" x14ac:dyDescent="0.25">
      <c r="A3" s="21"/>
      <c r="B3" s="22">
        <v>2016</v>
      </c>
      <c r="C3" s="22">
        <v>2017</v>
      </c>
      <c r="D3" s="22">
        <v>2018</v>
      </c>
      <c r="E3" s="22">
        <v>2019</v>
      </c>
      <c r="F3" s="22">
        <v>2020</v>
      </c>
      <c r="G3" s="22">
        <v>2021</v>
      </c>
      <c r="H3" s="22">
        <v>2022</v>
      </c>
      <c r="I3" s="22">
        <v>2023</v>
      </c>
      <c r="J3" s="22">
        <v>2024</v>
      </c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</row>
    <row r="4" spans="1:193" x14ac:dyDescent="0.25">
      <c r="A4" s="4" t="s">
        <v>0</v>
      </c>
      <c r="F4" s="36"/>
      <c r="J4" s="5"/>
    </row>
    <row r="5" spans="1:193" x14ac:dyDescent="0.25">
      <c r="A5" s="7" t="s">
        <v>1</v>
      </c>
      <c r="B5" s="20">
        <f t="shared" ref="B5:G5" si="0">B6+B7+B8+B9+B10+B11+B12+B14</f>
        <v>1349</v>
      </c>
      <c r="C5" s="20">
        <f t="shared" si="0"/>
        <v>1559</v>
      </c>
      <c r="D5" s="20">
        <f t="shared" si="0"/>
        <v>2019</v>
      </c>
      <c r="E5" s="20">
        <f t="shared" si="0"/>
        <v>1861</v>
      </c>
      <c r="F5" s="20">
        <f>F6+F7+F8+F9+F10+F11+F12+F14</f>
        <v>2105</v>
      </c>
      <c r="G5" s="20">
        <f t="shared" si="0"/>
        <v>2054</v>
      </c>
      <c r="H5" s="27">
        <f t="shared" ref="H5:I5" si="1">SUM(H6:H12)+H14</f>
        <v>2163</v>
      </c>
      <c r="I5" s="27">
        <f t="shared" si="1"/>
        <v>2171</v>
      </c>
      <c r="J5" s="27">
        <f>SUM(J6:J12)+J14</f>
        <v>1914</v>
      </c>
    </row>
    <row r="6" spans="1:193" x14ac:dyDescent="0.25">
      <c r="A6" s="9" t="s">
        <v>2</v>
      </c>
      <c r="B6" s="27">
        <v>4</v>
      </c>
      <c r="C6" s="27">
        <v>4</v>
      </c>
      <c r="D6" s="27">
        <v>3</v>
      </c>
      <c r="E6" s="27">
        <v>2</v>
      </c>
      <c r="F6" s="27">
        <v>1</v>
      </c>
      <c r="G6" s="5">
        <v>4</v>
      </c>
      <c r="H6" s="27">
        <v>2</v>
      </c>
      <c r="I6" s="27">
        <v>5</v>
      </c>
      <c r="J6" s="27">
        <v>4</v>
      </c>
    </row>
    <row r="7" spans="1:193" x14ac:dyDescent="0.25">
      <c r="A7" s="9" t="s">
        <v>3</v>
      </c>
      <c r="B7" s="27">
        <v>258</v>
      </c>
      <c r="C7" s="27">
        <v>294</v>
      </c>
      <c r="D7" s="27">
        <v>377</v>
      </c>
      <c r="E7" s="27">
        <v>334</v>
      </c>
      <c r="F7" s="27">
        <v>368</v>
      </c>
      <c r="G7" s="5">
        <v>347</v>
      </c>
      <c r="H7" s="27">
        <v>428</v>
      </c>
      <c r="I7" s="27">
        <v>421</v>
      </c>
      <c r="J7" s="27">
        <v>347</v>
      </c>
    </row>
    <row r="8" spans="1:193" x14ac:dyDescent="0.25">
      <c r="A8" s="9" t="s">
        <v>4</v>
      </c>
      <c r="B8" s="27">
        <v>203</v>
      </c>
      <c r="C8" s="27">
        <v>261</v>
      </c>
      <c r="D8" s="27">
        <v>301</v>
      </c>
      <c r="E8" s="27">
        <v>295</v>
      </c>
      <c r="F8" s="27">
        <v>360</v>
      </c>
      <c r="G8" s="5">
        <v>332</v>
      </c>
      <c r="H8" s="27">
        <v>356</v>
      </c>
      <c r="I8" s="27">
        <v>372</v>
      </c>
      <c r="J8" s="27">
        <v>363</v>
      </c>
    </row>
    <row r="9" spans="1:193" x14ac:dyDescent="0.25">
      <c r="A9" s="9" t="s">
        <v>5</v>
      </c>
      <c r="B9" s="27">
        <v>283</v>
      </c>
      <c r="C9" s="27">
        <v>364</v>
      </c>
      <c r="D9" s="27">
        <v>21</v>
      </c>
      <c r="E9" s="27">
        <v>423</v>
      </c>
      <c r="F9" s="27">
        <v>33</v>
      </c>
      <c r="G9" s="5">
        <v>30</v>
      </c>
      <c r="H9" s="27">
        <v>23</v>
      </c>
      <c r="I9" s="27">
        <v>33</v>
      </c>
      <c r="J9" s="27">
        <v>35</v>
      </c>
    </row>
    <row r="10" spans="1:193" x14ac:dyDescent="0.25">
      <c r="A10" s="9" t="s">
        <v>6</v>
      </c>
      <c r="B10" s="18">
        <v>0</v>
      </c>
      <c r="C10" s="27">
        <v>1</v>
      </c>
      <c r="D10" s="18">
        <v>423</v>
      </c>
      <c r="E10" s="27">
        <v>1</v>
      </c>
      <c r="F10" s="27">
        <v>517</v>
      </c>
      <c r="G10" s="5">
        <v>515</v>
      </c>
      <c r="H10" s="27">
        <v>537</v>
      </c>
      <c r="I10" s="27">
        <v>577</v>
      </c>
      <c r="J10" s="27">
        <v>567</v>
      </c>
    </row>
    <row r="11" spans="1:193" s="24" customFormat="1" x14ac:dyDescent="0.25">
      <c r="A11" s="9" t="s">
        <v>7</v>
      </c>
      <c r="B11" s="27">
        <v>15</v>
      </c>
      <c r="C11" s="27">
        <v>20</v>
      </c>
      <c r="D11" s="27">
        <v>21</v>
      </c>
      <c r="E11" s="27">
        <v>21</v>
      </c>
      <c r="F11" s="27">
        <v>1</v>
      </c>
      <c r="G11" s="5"/>
      <c r="H11" s="27">
        <v>2</v>
      </c>
      <c r="I11" s="27">
        <v>1</v>
      </c>
      <c r="J11" s="27">
        <v>2</v>
      </c>
    </row>
    <row r="12" spans="1:193" x14ac:dyDescent="0.25">
      <c r="A12" s="23" t="s">
        <v>8</v>
      </c>
      <c r="B12" s="27">
        <v>52</v>
      </c>
      <c r="C12" s="27">
        <v>66</v>
      </c>
      <c r="D12" s="5">
        <v>82</v>
      </c>
      <c r="E12" s="27">
        <v>76</v>
      </c>
      <c r="F12" s="27">
        <v>98</v>
      </c>
      <c r="G12" s="5">
        <v>86</v>
      </c>
      <c r="H12" s="27">
        <v>85</v>
      </c>
      <c r="I12" s="27">
        <v>106</v>
      </c>
      <c r="J12" s="27">
        <v>77</v>
      </c>
    </row>
    <row r="13" spans="1:193" s="2" customFormat="1" ht="16.5" customHeight="1" x14ac:dyDescent="0.25">
      <c r="A13" s="26" t="s">
        <v>9</v>
      </c>
      <c r="B13" s="30">
        <f t="shared" ref="B13:H13" si="2">SUM(B6:B12)/B5</f>
        <v>0.6041512231282431</v>
      </c>
      <c r="C13" s="30">
        <f t="shared" si="2"/>
        <v>0.64785118665811414</v>
      </c>
      <c r="D13" s="30">
        <f t="shared" si="2"/>
        <v>0.60822189202575527</v>
      </c>
      <c r="E13" s="30">
        <f t="shared" si="2"/>
        <v>0.61902203116603971</v>
      </c>
      <c r="F13" s="30">
        <f t="shared" si="2"/>
        <v>0.65463182897862238</v>
      </c>
      <c r="G13" s="30">
        <f t="shared" si="2"/>
        <v>0.63972736124634855</v>
      </c>
      <c r="H13" s="31">
        <f t="shared" si="2"/>
        <v>0.66250577901063334</v>
      </c>
      <c r="I13" s="31">
        <f t="shared" ref="I13:J13" si="3">SUM(I6:I12)/I5</f>
        <v>0.6978350990327038</v>
      </c>
      <c r="J13" s="31">
        <f t="shared" si="3"/>
        <v>0.7288401253918495</v>
      </c>
    </row>
    <row r="14" spans="1:193" x14ac:dyDescent="0.25">
      <c r="A14" s="9" t="s">
        <v>10</v>
      </c>
      <c r="B14" s="27">
        <v>534</v>
      </c>
      <c r="C14" s="27">
        <v>549</v>
      </c>
      <c r="D14" s="5">
        <v>791</v>
      </c>
      <c r="E14" s="5">
        <v>709</v>
      </c>
      <c r="F14" s="5">
        <v>727</v>
      </c>
      <c r="G14" s="20">
        <v>740</v>
      </c>
      <c r="H14" s="27">
        <v>730</v>
      </c>
      <c r="I14" s="27">
        <v>656</v>
      </c>
      <c r="J14" s="27">
        <v>519</v>
      </c>
    </row>
    <row r="15" spans="1:193" x14ac:dyDescent="0.25">
      <c r="A15" s="9" t="s">
        <v>11</v>
      </c>
      <c r="B15" s="27">
        <v>262</v>
      </c>
      <c r="C15" s="27">
        <v>236</v>
      </c>
      <c r="D15" s="5">
        <v>214</v>
      </c>
      <c r="E15" s="5">
        <v>172</v>
      </c>
      <c r="F15" s="27">
        <v>58</v>
      </c>
      <c r="G15" s="5">
        <v>127</v>
      </c>
      <c r="H15" s="27">
        <v>189</v>
      </c>
      <c r="I15" s="27">
        <v>219</v>
      </c>
      <c r="J15" s="27">
        <v>174</v>
      </c>
    </row>
    <row r="16" spans="1:193" s="35" customFormat="1" x14ac:dyDescent="0.25">
      <c r="A16" s="6" t="s">
        <v>18</v>
      </c>
      <c r="B16" s="27"/>
      <c r="C16" s="27"/>
      <c r="D16" s="5">
        <v>90</v>
      </c>
      <c r="E16" s="5"/>
      <c r="F16" s="5">
        <v>66</v>
      </c>
      <c r="G16" s="5">
        <v>65</v>
      </c>
      <c r="H16" s="5">
        <v>89</v>
      </c>
      <c r="I16" s="5">
        <v>73</v>
      </c>
      <c r="J16" s="5">
        <v>99</v>
      </c>
    </row>
    <row r="17" spans="1:10" x14ac:dyDescent="0.25">
      <c r="A17" s="7" t="s">
        <v>12</v>
      </c>
      <c r="B17" s="28">
        <v>0.51200000000000001</v>
      </c>
      <c r="C17" s="28">
        <v>0.52400000000000002</v>
      </c>
      <c r="D17" s="11">
        <v>0.56999999999999995</v>
      </c>
      <c r="E17" s="11">
        <v>0.58530000000000004</v>
      </c>
      <c r="F17" s="28">
        <v>0.5917706888580675</v>
      </c>
      <c r="G17" s="28">
        <v>0.58599999999999997</v>
      </c>
      <c r="H17" s="28">
        <v>0.56547619047619047</v>
      </c>
      <c r="I17" s="28">
        <v>0.55400000000000005</v>
      </c>
      <c r="J17" s="28">
        <v>0.54400000000000004</v>
      </c>
    </row>
    <row r="18" spans="1:10" x14ac:dyDescent="0.25">
      <c r="A18" s="14" t="s">
        <v>13</v>
      </c>
      <c r="B18" s="15">
        <v>18</v>
      </c>
      <c r="C18" s="15">
        <v>18</v>
      </c>
      <c r="D18" s="15">
        <v>18</v>
      </c>
      <c r="E18" s="15">
        <v>18</v>
      </c>
      <c r="F18" s="32">
        <v>18</v>
      </c>
      <c r="G18" s="32">
        <v>18</v>
      </c>
      <c r="H18" s="29">
        <v>18</v>
      </c>
      <c r="I18" s="29">
        <v>18</v>
      </c>
      <c r="J18" s="29">
        <v>18</v>
      </c>
    </row>
    <row r="19" spans="1:10" x14ac:dyDescent="0.25">
      <c r="F19" s="33"/>
      <c r="J19" s="5"/>
    </row>
    <row r="20" spans="1:10" x14ac:dyDescent="0.25">
      <c r="A20" s="10" t="s">
        <v>14</v>
      </c>
      <c r="F20" s="33"/>
      <c r="J20" s="5"/>
    </row>
    <row r="21" spans="1:10" x14ac:dyDescent="0.25">
      <c r="A21" s="7" t="s">
        <v>1</v>
      </c>
      <c r="B21" s="20">
        <f t="shared" ref="B21:G21" si="4">B22+B23+B24+B25+B26+B27+B28+B30</f>
        <v>1340</v>
      </c>
      <c r="C21" s="20">
        <f t="shared" si="4"/>
        <v>1367</v>
      </c>
      <c r="D21" s="20">
        <f t="shared" si="4"/>
        <v>1193</v>
      </c>
      <c r="E21" s="20">
        <f t="shared" si="4"/>
        <v>1214</v>
      </c>
      <c r="F21" s="20">
        <f t="shared" si="4"/>
        <v>1092</v>
      </c>
      <c r="G21" s="20">
        <f t="shared" si="4"/>
        <v>1080</v>
      </c>
      <c r="H21" s="27">
        <f>SUM(H22:H28)+H30</f>
        <v>1052</v>
      </c>
      <c r="I21" s="27">
        <f t="shared" ref="I21:J21" si="5">SUM(I22:I28)+I30</f>
        <v>1026</v>
      </c>
      <c r="J21" s="27">
        <f>SUM(J22:J28)+J30</f>
        <v>1006</v>
      </c>
    </row>
    <row r="22" spans="1:10" x14ac:dyDescent="0.25">
      <c r="A22" s="9" t="s">
        <v>2</v>
      </c>
      <c r="B22" s="27">
        <v>5</v>
      </c>
      <c r="C22" s="27">
        <v>4</v>
      </c>
      <c r="D22" s="5">
        <v>2</v>
      </c>
      <c r="E22" s="27">
        <v>5</v>
      </c>
      <c r="F22" s="27">
        <v>1</v>
      </c>
      <c r="G22" s="5">
        <v>0</v>
      </c>
      <c r="H22" s="18">
        <v>0</v>
      </c>
      <c r="I22" s="18">
        <v>0</v>
      </c>
      <c r="J22" s="18">
        <v>0</v>
      </c>
    </row>
    <row r="23" spans="1:10" x14ac:dyDescent="0.25">
      <c r="A23" s="9" t="s">
        <v>3</v>
      </c>
      <c r="B23" s="27">
        <v>147</v>
      </c>
      <c r="C23" s="27">
        <v>147</v>
      </c>
      <c r="D23" s="5">
        <v>126</v>
      </c>
      <c r="E23" s="27">
        <v>137</v>
      </c>
      <c r="F23" s="27">
        <v>133</v>
      </c>
      <c r="G23" s="5">
        <v>135</v>
      </c>
      <c r="H23" s="27">
        <v>113</v>
      </c>
      <c r="I23" s="27">
        <v>140</v>
      </c>
      <c r="J23" s="27">
        <v>111</v>
      </c>
    </row>
    <row r="24" spans="1:10" x14ac:dyDescent="0.25">
      <c r="A24" s="9" t="s">
        <v>4</v>
      </c>
      <c r="B24" s="27">
        <v>272</v>
      </c>
      <c r="C24" s="27">
        <v>299</v>
      </c>
      <c r="D24" s="5">
        <v>274</v>
      </c>
      <c r="E24" s="27">
        <v>281</v>
      </c>
      <c r="F24" s="27">
        <v>231</v>
      </c>
      <c r="G24" s="5">
        <v>220</v>
      </c>
      <c r="H24" s="27">
        <v>209</v>
      </c>
      <c r="I24" s="27">
        <v>210</v>
      </c>
      <c r="J24" s="27">
        <v>202</v>
      </c>
    </row>
    <row r="25" spans="1:10" x14ac:dyDescent="0.25">
      <c r="A25" s="9" t="s">
        <v>5</v>
      </c>
      <c r="B25" s="27">
        <v>230</v>
      </c>
      <c r="C25" s="27">
        <v>239</v>
      </c>
      <c r="D25" s="5">
        <v>13</v>
      </c>
      <c r="E25" s="27">
        <v>230</v>
      </c>
      <c r="F25" s="27">
        <v>12</v>
      </c>
      <c r="G25" s="5">
        <v>2</v>
      </c>
      <c r="H25" s="27">
        <v>25</v>
      </c>
      <c r="I25" s="27">
        <v>29</v>
      </c>
      <c r="J25" s="27">
        <v>17</v>
      </c>
    </row>
    <row r="26" spans="1:10" s="24" customFormat="1" x14ac:dyDescent="0.25">
      <c r="A26" s="9" t="s">
        <v>6</v>
      </c>
      <c r="B26" s="5">
        <v>0</v>
      </c>
      <c r="C26" s="5">
        <v>0</v>
      </c>
      <c r="D26" s="5">
        <v>230</v>
      </c>
      <c r="E26" s="5">
        <v>0</v>
      </c>
      <c r="F26" s="27">
        <v>200</v>
      </c>
      <c r="G26" s="5">
        <v>189</v>
      </c>
      <c r="H26" s="27">
        <v>187</v>
      </c>
      <c r="I26" s="27">
        <v>201</v>
      </c>
      <c r="J26" s="27">
        <v>220</v>
      </c>
    </row>
    <row r="27" spans="1:10" s="24" customFormat="1" x14ac:dyDescent="0.25">
      <c r="A27" s="9" t="s">
        <v>7</v>
      </c>
      <c r="B27" s="27">
        <v>22</v>
      </c>
      <c r="C27" s="27">
        <v>23</v>
      </c>
      <c r="D27" s="5">
        <v>0</v>
      </c>
      <c r="E27" s="5">
        <v>13</v>
      </c>
      <c r="F27" s="5">
        <v>0</v>
      </c>
      <c r="G27" s="5">
        <v>0</v>
      </c>
      <c r="H27" s="5">
        <v>2</v>
      </c>
      <c r="I27" s="5">
        <v>0</v>
      </c>
      <c r="J27" s="5">
        <v>3</v>
      </c>
    </row>
    <row r="28" spans="1:10" s="24" customFormat="1" x14ac:dyDescent="0.25">
      <c r="A28" s="9" t="s">
        <v>8</v>
      </c>
      <c r="B28" s="27">
        <v>45</v>
      </c>
      <c r="C28" s="27">
        <v>50</v>
      </c>
      <c r="D28" s="5">
        <v>48</v>
      </c>
      <c r="E28" s="27">
        <v>49</v>
      </c>
      <c r="F28" s="27">
        <v>53</v>
      </c>
      <c r="G28" s="5">
        <v>57</v>
      </c>
      <c r="H28" s="27">
        <v>53</v>
      </c>
      <c r="I28" s="27">
        <v>50</v>
      </c>
      <c r="J28" s="27">
        <v>47</v>
      </c>
    </row>
    <row r="29" spans="1:10" s="24" customFormat="1" x14ac:dyDescent="0.25">
      <c r="A29" s="25" t="s">
        <v>9</v>
      </c>
      <c r="B29" s="30">
        <f t="shared" ref="B29:H29" si="6">SUM(B22:B28)/B21</f>
        <v>0.53805970149253735</v>
      </c>
      <c r="C29" s="30">
        <f t="shared" si="6"/>
        <v>0.55742501828822244</v>
      </c>
      <c r="D29" s="30">
        <f t="shared" si="6"/>
        <v>0.58088851634534788</v>
      </c>
      <c r="E29" s="30">
        <f t="shared" si="6"/>
        <v>0.58896210873146626</v>
      </c>
      <c r="F29" s="30">
        <f t="shared" si="6"/>
        <v>0.57692307692307687</v>
      </c>
      <c r="G29" s="30">
        <f t="shared" si="6"/>
        <v>0.55833333333333335</v>
      </c>
      <c r="H29" s="31">
        <f t="shared" si="6"/>
        <v>0.5598859315589354</v>
      </c>
      <c r="I29" s="31">
        <f t="shared" ref="I29:J29" si="7">SUM(I22:I28)/I21</f>
        <v>0.61403508771929827</v>
      </c>
      <c r="J29" s="31">
        <f t="shared" si="7"/>
        <v>0.59642147117296218</v>
      </c>
    </row>
    <row r="30" spans="1:10" x14ac:dyDescent="0.25">
      <c r="A30" s="9" t="s">
        <v>10</v>
      </c>
      <c r="B30" s="27">
        <v>619</v>
      </c>
      <c r="C30" s="27">
        <v>605</v>
      </c>
      <c r="D30" s="5">
        <v>500</v>
      </c>
      <c r="E30" s="5">
        <v>499</v>
      </c>
      <c r="F30" s="27">
        <v>462</v>
      </c>
      <c r="G30" s="5">
        <v>477</v>
      </c>
      <c r="H30" s="27">
        <v>463</v>
      </c>
      <c r="I30" s="27">
        <v>396</v>
      </c>
      <c r="J30" s="27">
        <v>406</v>
      </c>
    </row>
    <row r="31" spans="1:10" x14ac:dyDescent="0.25">
      <c r="A31" s="9" t="s">
        <v>11</v>
      </c>
      <c r="B31" s="27">
        <v>80</v>
      </c>
      <c r="C31" s="27">
        <v>91</v>
      </c>
      <c r="D31" s="5">
        <v>81</v>
      </c>
      <c r="E31" s="5">
        <v>78</v>
      </c>
      <c r="F31" s="5">
        <v>59</v>
      </c>
      <c r="G31" s="5">
        <v>56</v>
      </c>
      <c r="H31" s="27">
        <v>52</v>
      </c>
      <c r="I31" s="27">
        <v>50</v>
      </c>
      <c r="J31" s="27">
        <v>51</v>
      </c>
    </row>
    <row r="32" spans="1:10" x14ac:dyDescent="0.25">
      <c r="A32" s="6" t="s">
        <v>18</v>
      </c>
      <c r="B32" s="27"/>
      <c r="C32" s="27"/>
      <c r="D32" s="5">
        <v>48</v>
      </c>
      <c r="F32" s="5">
        <v>30</v>
      </c>
      <c r="G32" s="5">
        <v>30</v>
      </c>
      <c r="H32" s="5">
        <v>27</v>
      </c>
      <c r="I32" s="5">
        <v>35</v>
      </c>
      <c r="J32" s="5">
        <v>47</v>
      </c>
    </row>
    <row r="33" spans="1:10" x14ac:dyDescent="0.25">
      <c r="A33" s="7" t="s">
        <v>12</v>
      </c>
      <c r="B33" s="28">
        <v>0.5626760563380282</v>
      </c>
      <c r="C33" s="28">
        <v>0.51646090534979427</v>
      </c>
      <c r="D33" s="11">
        <v>0.55400000000000005</v>
      </c>
      <c r="E33" s="11">
        <v>0.5766</v>
      </c>
      <c r="F33" s="11">
        <v>0.56399999999999995</v>
      </c>
      <c r="G33" s="11">
        <v>0.56299999999999994</v>
      </c>
      <c r="H33" s="28">
        <v>0.59329710144927539</v>
      </c>
      <c r="I33" s="28">
        <v>0.56599999999999995</v>
      </c>
      <c r="J33" s="28">
        <v>0.53900000000000003</v>
      </c>
    </row>
    <row r="34" spans="1:10" x14ac:dyDescent="0.25">
      <c r="A34" s="14" t="s">
        <v>13</v>
      </c>
      <c r="B34" s="16">
        <v>23</v>
      </c>
      <c r="C34" s="16">
        <v>23</v>
      </c>
      <c r="D34" s="16">
        <v>22</v>
      </c>
      <c r="E34" s="16">
        <v>23</v>
      </c>
      <c r="F34" s="15">
        <v>23</v>
      </c>
      <c r="G34" s="15">
        <v>23</v>
      </c>
      <c r="H34" s="29">
        <v>22</v>
      </c>
      <c r="I34" s="29">
        <v>22</v>
      </c>
      <c r="J34" s="29">
        <v>22</v>
      </c>
    </row>
    <row r="35" spans="1:10" x14ac:dyDescent="0.25">
      <c r="J35" s="5"/>
    </row>
    <row r="36" spans="1:10" x14ac:dyDescent="0.25">
      <c r="A36" s="3" t="s">
        <v>15</v>
      </c>
      <c r="F36" s="33"/>
      <c r="J36" s="5"/>
    </row>
    <row r="37" spans="1:10" x14ac:dyDescent="0.25">
      <c r="A37" s="7" t="s">
        <v>1</v>
      </c>
      <c r="B37" s="27">
        <f t="shared" ref="B37:H37" si="8">SUM(B5+B21)</f>
        <v>2689</v>
      </c>
      <c r="C37" s="27">
        <f t="shared" si="8"/>
        <v>2926</v>
      </c>
      <c r="D37" s="27">
        <f t="shared" si="8"/>
        <v>3212</v>
      </c>
      <c r="E37" s="27">
        <f t="shared" si="8"/>
        <v>3075</v>
      </c>
      <c r="F37" s="27">
        <f t="shared" si="8"/>
        <v>3197</v>
      </c>
      <c r="G37" s="27">
        <f>SUM(G5+G21)</f>
        <v>3134</v>
      </c>
      <c r="H37" s="27">
        <f t="shared" si="8"/>
        <v>3215</v>
      </c>
      <c r="I37" s="27">
        <f>SUM(I5+I21)</f>
        <v>3197</v>
      </c>
      <c r="J37" s="27">
        <f>SUM(J5+J21)</f>
        <v>2920</v>
      </c>
    </row>
    <row r="38" spans="1:10" s="2" customFormat="1" hidden="1" x14ac:dyDescent="0.25">
      <c r="A38" s="8" t="s">
        <v>16</v>
      </c>
      <c r="B38" s="13">
        <f>100%-(B45+B47+B48)</f>
        <v>-1591</v>
      </c>
      <c r="C38" s="13">
        <f>100%-(C45+C47+C48)</f>
        <v>-1596</v>
      </c>
      <c r="D38" s="19"/>
      <c r="E38" s="19"/>
      <c r="F38" s="27">
        <v>2</v>
      </c>
      <c r="G38" s="19"/>
      <c r="H38" s="27">
        <v>2</v>
      </c>
      <c r="I38" s="27">
        <v>3</v>
      </c>
      <c r="J38" s="27">
        <v>3</v>
      </c>
    </row>
    <row r="39" spans="1:10" x14ac:dyDescent="0.25">
      <c r="A39" s="9" t="s">
        <v>2</v>
      </c>
      <c r="B39" s="27">
        <f t="shared" ref="B39:J39" si="9">SUM(B6+B22)</f>
        <v>9</v>
      </c>
      <c r="C39" s="27">
        <f t="shared" si="9"/>
        <v>8</v>
      </c>
      <c r="D39" s="27">
        <f t="shared" si="9"/>
        <v>5</v>
      </c>
      <c r="E39" s="27">
        <f t="shared" si="9"/>
        <v>7</v>
      </c>
      <c r="F39" s="27">
        <f t="shared" si="9"/>
        <v>2</v>
      </c>
      <c r="G39" s="27">
        <f t="shared" si="9"/>
        <v>4</v>
      </c>
      <c r="H39" s="27">
        <f t="shared" si="9"/>
        <v>2</v>
      </c>
      <c r="I39" s="27">
        <f t="shared" si="9"/>
        <v>5</v>
      </c>
      <c r="J39" s="27">
        <f t="shared" si="9"/>
        <v>4</v>
      </c>
    </row>
    <row r="40" spans="1:10" x14ac:dyDescent="0.25">
      <c r="A40" s="9" t="s">
        <v>3</v>
      </c>
      <c r="B40" s="27">
        <f t="shared" ref="B40:J40" si="10">SUM(B7+B23)</f>
        <v>405</v>
      </c>
      <c r="C40" s="27">
        <f t="shared" si="10"/>
        <v>441</v>
      </c>
      <c r="D40" s="27">
        <f t="shared" si="10"/>
        <v>503</v>
      </c>
      <c r="E40" s="27">
        <f t="shared" si="10"/>
        <v>471</v>
      </c>
      <c r="F40" s="27">
        <f t="shared" si="10"/>
        <v>501</v>
      </c>
      <c r="G40" s="27">
        <f t="shared" si="10"/>
        <v>482</v>
      </c>
      <c r="H40" s="27">
        <f t="shared" si="10"/>
        <v>541</v>
      </c>
      <c r="I40" s="27">
        <f t="shared" si="10"/>
        <v>561</v>
      </c>
      <c r="J40" s="27">
        <f t="shared" si="10"/>
        <v>458</v>
      </c>
    </row>
    <row r="41" spans="1:10" x14ac:dyDescent="0.25">
      <c r="A41" s="9" t="s">
        <v>4</v>
      </c>
      <c r="B41" s="27">
        <f t="shared" ref="B41:I41" si="11">SUM(B8+B24)</f>
        <v>475</v>
      </c>
      <c r="C41" s="27">
        <f t="shared" si="11"/>
        <v>560</v>
      </c>
      <c r="D41" s="27">
        <f t="shared" si="11"/>
        <v>575</v>
      </c>
      <c r="E41" s="27">
        <f t="shared" si="11"/>
        <v>576</v>
      </c>
      <c r="F41" s="27">
        <f t="shared" si="11"/>
        <v>591</v>
      </c>
      <c r="G41" s="27">
        <f t="shared" si="11"/>
        <v>552</v>
      </c>
      <c r="H41" s="27">
        <f t="shared" si="11"/>
        <v>565</v>
      </c>
      <c r="I41" s="27">
        <f t="shared" si="11"/>
        <v>582</v>
      </c>
      <c r="J41" s="27">
        <f t="shared" ref="J41" si="12">SUM(J8+J24)</f>
        <v>565</v>
      </c>
    </row>
    <row r="42" spans="1:10" x14ac:dyDescent="0.25">
      <c r="A42" s="9" t="s">
        <v>5</v>
      </c>
      <c r="B42" s="27">
        <f t="shared" ref="B42:H45" si="13">SUM(B9+B25)</f>
        <v>513</v>
      </c>
      <c r="C42" s="27">
        <f t="shared" si="13"/>
        <v>603</v>
      </c>
      <c r="D42" s="27">
        <f t="shared" si="13"/>
        <v>34</v>
      </c>
      <c r="E42" s="27">
        <f t="shared" si="13"/>
        <v>653</v>
      </c>
      <c r="F42" s="27">
        <f t="shared" si="13"/>
        <v>45</v>
      </c>
      <c r="G42" s="27">
        <f t="shared" si="13"/>
        <v>32</v>
      </c>
      <c r="H42" s="27">
        <f t="shared" si="13"/>
        <v>48</v>
      </c>
      <c r="I42" s="27">
        <f t="shared" ref="I42:J42" si="14">SUM(I9+I25)</f>
        <v>62</v>
      </c>
      <c r="J42" s="27">
        <f t="shared" si="14"/>
        <v>52</v>
      </c>
    </row>
    <row r="43" spans="1:10" x14ac:dyDescent="0.25">
      <c r="A43" s="9" t="s">
        <v>6</v>
      </c>
      <c r="B43" s="27">
        <f t="shared" si="13"/>
        <v>0</v>
      </c>
      <c r="C43" s="27">
        <f t="shared" si="13"/>
        <v>1</v>
      </c>
      <c r="D43" s="27">
        <f t="shared" si="13"/>
        <v>653</v>
      </c>
      <c r="E43" s="27">
        <f t="shared" si="13"/>
        <v>1</v>
      </c>
      <c r="F43" s="27">
        <f t="shared" si="13"/>
        <v>717</v>
      </c>
      <c r="G43" s="27">
        <f t="shared" si="13"/>
        <v>704</v>
      </c>
      <c r="H43" s="27">
        <f t="shared" si="13"/>
        <v>724</v>
      </c>
      <c r="I43" s="27">
        <f t="shared" ref="I43:J43" si="15">SUM(I10+I26)</f>
        <v>778</v>
      </c>
      <c r="J43" s="27">
        <f t="shared" si="15"/>
        <v>787</v>
      </c>
    </row>
    <row r="44" spans="1:10" x14ac:dyDescent="0.25">
      <c r="A44" s="9" t="s">
        <v>7</v>
      </c>
      <c r="B44" s="27">
        <f t="shared" si="13"/>
        <v>37</v>
      </c>
      <c r="C44" s="27">
        <f t="shared" si="13"/>
        <v>43</v>
      </c>
      <c r="D44" s="27">
        <f t="shared" si="13"/>
        <v>21</v>
      </c>
      <c r="E44" s="27">
        <f t="shared" si="13"/>
        <v>34</v>
      </c>
      <c r="F44" s="27">
        <f t="shared" si="13"/>
        <v>1</v>
      </c>
      <c r="G44" s="27">
        <f t="shared" si="13"/>
        <v>0</v>
      </c>
      <c r="H44" s="27">
        <f t="shared" si="13"/>
        <v>4</v>
      </c>
      <c r="I44" s="27">
        <f t="shared" ref="I44:J44" si="16">SUM(I11+I27)</f>
        <v>1</v>
      </c>
      <c r="J44" s="27">
        <f t="shared" si="16"/>
        <v>5</v>
      </c>
    </row>
    <row r="45" spans="1:10" s="2" customFormat="1" x14ac:dyDescent="0.25">
      <c r="A45" s="9" t="s">
        <v>8</v>
      </c>
      <c r="B45" s="27">
        <f t="shared" si="13"/>
        <v>97</v>
      </c>
      <c r="C45" s="27">
        <f t="shared" si="13"/>
        <v>116</v>
      </c>
      <c r="D45" s="27">
        <f t="shared" si="13"/>
        <v>130</v>
      </c>
      <c r="E45" s="27">
        <f t="shared" si="13"/>
        <v>125</v>
      </c>
      <c r="F45" s="27">
        <f t="shared" si="13"/>
        <v>151</v>
      </c>
      <c r="G45" s="27">
        <f t="shared" si="13"/>
        <v>143</v>
      </c>
      <c r="H45" s="27">
        <f t="shared" si="13"/>
        <v>138</v>
      </c>
      <c r="I45" s="27">
        <f>SUM(I12+I28)</f>
        <v>156</v>
      </c>
      <c r="J45" s="27">
        <f>SUM(J12+J28)</f>
        <v>124</v>
      </c>
    </row>
    <row r="46" spans="1:10" s="2" customFormat="1" x14ac:dyDescent="0.25">
      <c r="A46" s="8" t="s">
        <v>9</v>
      </c>
      <c r="B46" s="12">
        <f t="shared" ref="B46:H46" si="17">SUM(B39:B45)/B37</f>
        <v>0.57121606545184078</v>
      </c>
      <c r="C46" s="12">
        <f t="shared" si="17"/>
        <v>0.60560492139439503</v>
      </c>
      <c r="D46" s="12">
        <f t="shared" si="17"/>
        <v>0.59806973848069733</v>
      </c>
      <c r="E46" s="12">
        <f t="shared" si="17"/>
        <v>0.60715447154471547</v>
      </c>
      <c r="F46" s="12">
        <f t="shared" si="17"/>
        <v>0.62808883328120113</v>
      </c>
      <c r="G46" s="12">
        <f t="shared" si="17"/>
        <v>0.61167836630504147</v>
      </c>
      <c r="H46" s="12">
        <f t="shared" si="17"/>
        <v>0.62892690513219285</v>
      </c>
      <c r="I46" s="12">
        <f t="shared" ref="I46:J46" si="18">SUM(I39:I45)/I37</f>
        <v>0.67094150766343452</v>
      </c>
      <c r="J46" s="12">
        <f t="shared" si="18"/>
        <v>0.68321917808219179</v>
      </c>
    </row>
    <row r="47" spans="1:10" x14ac:dyDescent="0.25">
      <c r="A47" s="7" t="s">
        <v>17</v>
      </c>
      <c r="B47" s="27">
        <f t="shared" ref="B47:H48" si="19">SUM(B14+B30)</f>
        <v>1153</v>
      </c>
      <c r="C47" s="27">
        <f t="shared" si="19"/>
        <v>1154</v>
      </c>
      <c r="D47" s="27">
        <f t="shared" si="19"/>
        <v>1291</v>
      </c>
      <c r="E47" s="27">
        <f t="shared" si="19"/>
        <v>1208</v>
      </c>
      <c r="F47" s="27">
        <f t="shared" si="19"/>
        <v>1189</v>
      </c>
      <c r="G47" s="27">
        <f t="shared" si="19"/>
        <v>1217</v>
      </c>
      <c r="H47" s="27">
        <f t="shared" si="19"/>
        <v>1193</v>
      </c>
      <c r="I47" s="27">
        <f t="shared" ref="I47:J47" si="20">SUM(I14+I30)</f>
        <v>1052</v>
      </c>
      <c r="J47" s="27">
        <f t="shared" si="20"/>
        <v>925</v>
      </c>
    </row>
    <row r="48" spans="1:10" x14ac:dyDescent="0.25">
      <c r="A48" s="7" t="s">
        <v>11</v>
      </c>
      <c r="B48" s="27">
        <f t="shared" si="19"/>
        <v>342</v>
      </c>
      <c r="C48" s="27">
        <f t="shared" si="19"/>
        <v>327</v>
      </c>
      <c r="D48" s="27">
        <f t="shared" si="19"/>
        <v>295</v>
      </c>
      <c r="E48" s="27">
        <f t="shared" si="19"/>
        <v>250</v>
      </c>
      <c r="F48" s="27">
        <f t="shared" si="19"/>
        <v>117</v>
      </c>
      <c r="G48" s="27">
        <f t="shared" si="19"/>
        <v>183</v>
      </c>
      <c r="H48" s="27">
        <f t="shared" si="19"/>
        <v>241</v>
      </c>
      <c r="I48" s="27">
        <f t="shared" ref="I48:J48" si="21">SUM(I15+I31)</f>
        <v>269</v>
      </c>
      <c r="J48" s="27">
        <f t="shared" si="21"/>
        <v>225</v>
      </c>
    </row>
    <row r="49" spans="1:10" x14ac:dyDescent="0.25">
      <c r="A49" s="7" t="s">
        <v>18</v>
      </c>
      <c r="B49" s="27"/>
      <c r="C49" s="27"/>
      <c r="D49" s="27">
        <f t="shared" ref="D49:I49" si="22">D16+D32</f>
        <v>138</v>
      </c>
      <c r="E49" s="27">
        <f t="shared" si="22"/>
        <v>0</v>
      </c>
      <c r="F49" s="27">
        <f t="shared" si="22"/>
        <v>96</v>
      </c>
      <c r="G49" s="27">
        <f t="shared" si="22"/>
        <v>95</v>
      </c>
      <c r="H49" s="27">
        <f t="shared" si="22"/>
        <v>116</v>
      </c>
      <c r="I49" s="27">
        <f t="shared" si="22"/>
        <v>108</v>
      </c>
      <c r="J49" s="27">
        <f>J16+J32</f>
        <v>146</v>
      </c>
    </row>
    <row r="50" spans="1:10" s="2" customFormat="1" x14ac:dyDescent="0.25">
      <c r="A50" s="7" t="s">
        <v>12</v>
      </c>
      <c r="B50" s="28">
        <v>0.53612669086110198</v>
      </c>
      <c r="C50" s="28">
        <v>0.52075007685213648</v>
      </c>
      <c r="D50" s="11">
        <v>0.56399999999999995</v>
      </c>
      <c r="E50" s="11">
        <v>0.58199999999999996</v>
      </c>
      <c r="F50" s="11">
        <v>0.58199999999999996</v>
      </c>
      <c r="G50" s="11">
        <v>0.57799999999999996</v>
      </c>
      <c r="H50" s="11">
        <v>0.57799999999999996</v>
      </c>
      <c r="I50" s="11">
        <v>0.55700000000000005</v>
      </c>
      <c r="J50" s="11">
        <v>0.54200000000000004</v>
      </c>
    </row>
    <row r="51" spans="1:10" x14ac:dyDescent="0.25">
      <c r="A51" s="7" t="s">
        <v>13</v>
      </c>
      <c r="B51" s="5">
        <v>19</v>
      </c>
      <c r="C51" s="5">
        <v>19</v>
      </c>
      <c r="D51" s="5">
        <v>18</v>
      </c>
      <c r="E51" s="5">
        <v>19</v>
      </c>
      <c r="F51" s="5">
        <v>18</v>
      </c>
      <c r="G51" s="27">
        <v>18</v>
      </c>
      <c r="H51" s="27">
        <v>18</v>
      </c>
      <c r="I51" s="27">
        <v>18</v>
      </c>
      <c r="J51" s="27">
        <v>19</v>
      </c>
    </row>
    <row r="52" spans="1:10" x14ac:dyDescent="0.25">
      <c r="G52" s="27"/>
      <c r="J52" s="5"/>
    </row>
  </sheetData>
  <phoneticPr fontId="4" type="noConversion"/>
  <printOptions horizontalCentered="1" verticalCentered="1"/>
  <pageMargins left="0.75" right="0.75" top="1" bottom="1" header="0.5" footer="0.5"/>
  <pageSetup scale="84" orientation="portrait" r:id="rId1"/>
  <headerFooter alignWithMargins="0">
    <oddHeader>&amp;L&amp;"-,Bold"&amp;11&amp;K000000University Level Data&amp;C&amp;"-,Bold"&amp;11&amp;K000000Table 9&amp;R&amp;"-,Bold"&amp;11&amp;K000000Demographic Trends for New Students</oddHeader>
    <oddFooter>&amp;L&amp;"-,Bold"&amp;11&amp;K000000Office of Institutional Research, UMass Boston</oddFooter>
  </headerFooter>
  <ignoredErrors>
    <ignoredError sqref="D46:J4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9</vt:lpstr>
      <vt:lpstr>'TABLE 9'!Print_Area</vt:lpstr>
    </vt:vector>
  </TitlesOfParts>
  <Manager/>
  <Company>UMass Boston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Kristyna Cloherty</dc:creator>
  <cp:keywords/>
  <dc:description/>
  <cp:lastModifiedBy>Awat O Osman</cp:lastModifiedBy>
  <cp:revision/>
  <cp:lastPrinted>2025-02-27T14:54:19Z</cp:lastPrinted>
  <dcterms:created xsi:type="dcterms:W3CDTF">2007-04-18T16:10:15Z</dcterms:created>
  <dcterms:modified xsi:type="dcterms:W3CDTF">2025-02-27T14:56:38Z</dcterms:modified>
  <cp:category/>
  <cp:contentStatus/>
</cp:coreProperties>
</file>